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3.06\"/>
    </mc:Choice>
  </mc:AlternateContent>
  <xr:revisionPtr revIDLastSave="0" documentId="8_{944CC0A2-BD9C-46E8-963D-69737B2E9F65}"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28755" yWindow="105" windowWidth="21135" windowHeight="1293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<sst xmlns="http://schemas.openxmlformats.org/spreadsheetml/2006/main" count="3181" uniqueCount="1580">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</sst>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15" zoomScale="85" zoomScaleNormal="85" zoomScaleSheetLayoutView="85" zoomScalePageLayoutView="70" workbookViewId="0">
      <selection activeCell="C9" sqref="C9:F9"/>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41" t="s">
        <v>30</v>
      </c>
      <c r="B3" s="142"/>
      <c r="C3" s="142"/>
      <c r="D3" s="142"/>
      <c r="E3" s="142"/>
      <c r="F3" s="142"/>
      <c r="G3" s="142"/>
      <c r="H3" s="142"/>
      <c r="I3" s="142"/>
      <c r="J3" s="142"/>
      <c r="K3" s="132"/>
      <c r="L3" s="133"/>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4" t="s">
        <v>14</v>
      </c>
      <c r="B5" s="135"/>
      <c r="C5" s="135"/>
      <c r="D5" s="135"/>
      <c r="E5" s="135"/>
      <c r="F5" s="135"/>
      <c r="G5" s="135"/>
      <c r="H5" s="135"/>
      <c r="I5" s="135"/>
      <c r="J5" s="135"/>
      <c r="K5" s="139"/>
      <c r="L5" s="140"/>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43" t="s">
        <v>15</v>
      </c>
      <c r="B6" s="106"/>
      <c r="C6" s="106"/>
      <c r="D6" s="106" t="s">
        <v>29</v>
      </c>
      <c r="E6" s="106"/>
      <c r="F6" s="3" t="s">
        <v>19</v>
      </c>
      <c r="G6" s="119" t="s">
        <v>16</v>
      </c>
      <c r="H6" s="120"/>
      <c r="I6" s="121"/>
      <c r="J6" s="3" t="s">
        <v>17</v>
      </c>
      <c r="K6" s="106" t="s">
        <v>18</v>
      </c>
      <c r="L6" s="107"/>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02"/>
      <c r="B7" s="103"/>
      <c r="C7" s="103"/>
      <c r="D7" s="103"/>
      <c r="E7" s="103"/>
      <c r="F7" s="11"/>
      <c r="G7" s="149"/>
      <c r="H7" s="150"/>
      <c r="I7" s="151"/>
      <c r="J7" s="11"/>
      <c r="K7" s="104"/>
      <c r="L7" s="105"/>
    </row>
    <row r="8" spans="1:120" s="2" customFormat="1" ht="19.5" customHeight="1">
      <c r="A8" s="134" t="s">
        <v>0</v>
      </c>
      <c r="B8" s="135"/>
      <c r="C8" s="135"/>
      <c r="D8" s="135"/>
      <c r="E8" s="135"/>
      <c r="F8" s="135"/>
      <c r="G8" s="135"/>
      <c r="H8" s="135"/>
      <c r="I8" s="135"/>
      <c r="J8" s="135"/>
      <c r="K8" s="139"/>
      <c r="L8" s="140"/>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28" t="s">
        <v>10</v>
      </c>
      <c r="B9" s="116"/>
      <c r="C9" s="115" t="s">
        <v>38</v>
      </c>
      <c r="D9" s="131"/>
      <c r="E9" s="131"/>
      <c r="F9" s="116"/>
      <c r="G9" s="115" t="s">
        <v>2</v>
      </c>
      <c r="H9" s="116"/>
      <c r="I9" s="115" t="s">
        <v>96</v>
      </c>
      <c r="J9" s="116"/>
      <c r="K9" s="106" t="s">
        <v>9</v>
      </c>
      <c r="L9" s="107"/>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29" t="s">
        <v>1134</v>
      </c>
      <c r="B10" s="130"/>
      <c r="C10" s="108" t="str">
        <f>VLOOKUP(A10,lista,2,0)</f>
        <v>G. M. RODANTE Y LINEA AEREA DE CONTACTO</v>
      </c>
      <c r="D10" s="108"/>
      <c r="E10" s="108"/>
      <c r="F10" s="108"/>
      <c r="G10" s="108" t="str">
        <f>VLOOKUP(A10,lista,3,0)</f>
        <v>Experto/a 3</v>
      </c>
      <c r="H10" s="108"/>
      <c r="I10" s="117" t="str">
        <f>VLOOKUP(A10,lista,4,0)</f>
        <v>Inspector/a Material Rodante</v>
      </c>
      <c r="J10" s="118"/>
      <c r="K10" s="108" t="str">
        <f>VLOOKUP(A10,lista,5,0)</f>
        <v>Zaragoza</v>
      </c>
      <c r="L10" s="109"/>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10" t="s">
        <v>35</v>
      </c>
      <c r="B11" s="111"/>
      <c r="C11" s="111"/>
      <c r="D11" s="111"/>
      <c r="E11" s="111"/>
      <c r="F11" s="111"/>
      <c r="G11" s="111"/>
      <c r="H11" s="111"/>
      <c r="I11" s="111"/>
      <c r="J11" s="111"/>
      <c r="K11" s="111"/>
      <c r="L11" s="112"/>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4" t="s">
        <v>1</v>
      </c>
      <c r="B12" s="135"/>
      <c r="C12" s="135"/>
      <c r="D12" s="135"/>
      <c r="E12" s="135"/>
      <c r="F12" s="135"/>
      <c r="G12" s="135"/>
      <c r="H12" s="135"/>
      <c r="I12" s="135"/>
      <c r="J12" s="135"/>
      <c r="K12" s="139"/>
      <c r="L12" s="140"/>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25" t="s">
        <v>97</v>
      </c>
      <c r="B13" s="126"/>
      <c r="C13" s="126"/>
      <c r="D13" s="126"/>
      <c r="E13" s="126"/>
      <c r="F13" s="126"/>
      <c r="G13" s="126"/>
      <c r="H13" s="126"/>
      <c r="I13" s="126"/>
      <c r="J13" s="126"/>
      <c r="K13" s="126"/>
      <c r="L13" s="127"/>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43" t="s">
        <v>12</v>
      </c>
      <c r="B14" s="106"/>
      <c r="C14" s="119" t="s">
        <v>11</v>
      </c>
      <c r="D14" s="120"/>
      <c r="E14" s="120"/>
      <c r="F14" s="120"/>
      <c r="G14" s="120"/>
      <c r="H14" s="120"/>
      <c r="I14" s="121"/>
      <c r="J14" s="106" t="s">
        <v>13</v>
      </c>
      <c r="K14" s="106"/>
      <c r="L14" s="107"/>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4"/>
      <c r="B15" s="145"/>
      <c r="C15" s="122"/>
      <c r="D15" s="123"/>
      <c r="E15" s="123"/>
      <c r="F15" s="123"/>
      <c r="G15" s="123"/>
      <c r="H15" s="123"/>
      <c r="I15" s="124"/>
      <c r="J15" s="122"/>
      <c r="K15" s="123"/>
      <c r="L15" s="146"/>
    </row>
    <row r="16" spans="1:120" s="2" customFormat="1" ht="19.5" customHeight="1" thickBot="1">
      <c r="A16" s="152" t="s">
        <v>89</v>
      </c>
      <c r="B16" s="153"/>
      <c r="C16" s="153"/>
      <c r="D16" s="153"/>
      <c r="E16" s="153"/>
      <c r="F16" s="153"/>
      <c r="G16" s="153"/>
      <c r="H16" s="153"/>
      <c r="I16" s="153"/>
      <c r="J16" s="153"/>
      <c r="K16" s="153"/>
      <c r="L16" s="154"/>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5" t="str">
        <f>VLOOKUP(A10,lista,6,0)</f>
        <v>Titulación Universitaria Media o Superior en Ingeniería Mecánica o Industrial</v>
      </c>
      <c r="B17" s="156"/>
      <c r="C17" s="156"/>
      <c r="D17" s="156"/>
      <c r="E17" s="156"/>
      <c r="F17" s="156"/>
      <c r="G17" s="156"/>
      <c r="H17" s="157"/>
      <c r="I17" s="44"/>
      <c r="J17" s="158" t="s">
        <v>90</v>
      </c>
      <c r="K17" s="158"/>
      <c r="L17" s="159"/>
    </row>
    <row r="18" spans="1:120" s="2" customFormat="1" ht="19.5" customHeight="1" thickTop="1" thickBot="1">
      <c r="A18" s="152" t="s">
        <v>32</v>
      </c>
      <c r="B18" s="153"/>
      <c r="C18" s="153"/>
      <c r="D18" s="153"/>
      <c r="E18" s="153"/>
      <c r="F18" s="153"/>
      <c r="G18" s="153"/>
      <c r="H18" s="153"/>
      <c r="I18" s="153"/>
      <c r="J18" s="153"/>
      <c r="K18" s="153"/>
      <c r="L18" s="154"/>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5" t="str">
        <f>VLOOKUP(A10,lista,7,0)</f>
        <v>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v>
      </c>
      <c r="B19" s="156"/>
      <c r="C19" s="156"/>
      <c r="D19" s="156"/>
      <c r="E19" s="156"/>
      <c r="F19" s="156"/>
      <c r="G19" s="156"/>
      <c r="H19" s="157"/>
      <c r="I19" s="44"/>
      <c r="J19" s="158" t="s">
        <v>91</v>
      </c>
      <c r="K19" s="158"/>
      <c r="L19" s="159"/>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6" t="s">
        <v>92</v>
      </c>
      <c r="B21" s="137"/>
      <c r="C21" s="137"/>
      <c r="D21" s="137"/>
      <c r="E21" s="137"/>
      <c r="F21" s="137"/>
      <c r="G21" s="137"/>
      <c r="H21" s="137"/>
      <c r="I21" s="137"/>
      <c r="J21" s="137"/>
      <c r="K21" s="137"/>
      <c r="L21" s="138"/>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5" t="s">
        <v>55</v>
      </c>
      <c r="B22" s="166"/>
      <c r="C22" s="166"/>
      <c r="D22" s="166"/>
      <c r="E22" s="166"/>
      <c r="F22" s="166"/>
      <c r="G22" s="166"/>
      <c r="H22" s="166"/>
      <c r="I22" s="166"/>
      <c r="J22" s="167"/>
      <c r="K22" s="168"/>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13" t="s">
        <v>23</v>
      </c>
      <c r="D23" s="114"/>
      <c r="E23" s="113" t="s">
        <v>7</v>
      </c>
      <c r="F23" s="114"/>
      <c r="G23" s="113" t="s">
        <v>60</v>
      </c>
      <c r="H23" s="160"/>
      <c r="I23" s="11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95"/>
      <c r="D25" s="96"/>
      <c r="E25" s="97"/>
      <c r="F25" s="98"/>
      <c r="G25" s="95"/>
      <c r="H25" s="161"/>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95"/>
      <c r="D35" s="96"/>
      <c r="E35" s="97"/>
      <c r="F35" s="98"/>
      <c r="G35" s="101"/>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95"/>
      <c r="D41" s="96"/>
      <c r="E41" s="97"/>
      <c r="F41" s="98"/>
      <c r="G41" s="101"/>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9" t="s">
        <v>56</v>
      </c>
      <c r="B44" s="170"/>
      <c r="C44" s="170"/>
      <c r="D44" s="170"/>
      <c r="E44" s="170"/>
      <c r="F44" s="170"/>
      <c r="G44" s="170"/>
      <c r="H44" s="170"/>
      <c r="I44" s="170"/>
      <c r="J44" s="170"/>
      <c r="K44" s="171"/>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62" t="s">
        <v>94</v>
      </c>
      <c r="B45" s="163"/>
      <c r="C45" s="163"/>
      <c r="D45" s="163"/>
      <c r="E45" s="163"/>
      <c r="F45" s="163"/>
      <c r="G45" s="163"/>
      <c r="H45" s="163"/>
      <c r="I45" s="163"/>
      <c r="J45" s="163"/>
      <c r="K45" s="164"/>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13" t="s">
        <v>23</v>
      </c>
      <c r="D46" s="114"/>
      <c r="E46" s="113" t="s">
        <v>7</v>
      </c>
      <c r="F46" s="114"/>
      <c r="G46" s="113" t="s">
        <v>61</v>
      </c>
      <c r="H46" s="160"/>
      <c r="I46" s="11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UHp4DLdtz/UHfKvVKnSe65bIR+ZF0zs9Nc1cW8+s6+OcTq1qSEOd26QM9J20MXgW/MUbLN7cj0Msc95ItbJrqw==" saltValue="NDPX60LthYx8P4snzTQfWw=="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2026-06-23T09:10:08Z</dcterms:modified>
</cp:coreProperties>
</file>